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576" windowWidth="24792" windowHeight="11700"/>
  </bookViews>
  <sheets>
    <sheet name="2021" sheetId="1" r:id="rId1"/>
  </sheets>
  <externalReferences>
    <externalReference r:id="rId2"/>
  </externalReferences>
  <definedNames>
    <definedName name="Z_3A62FDFE_B33F_4285_AF26_B946B57D89E5_.wvu.Rows" localSheetId="0">('2021'!#REF!, '2021'!$3:$3, '2021'!$48:$49, '2021'!#REF!, '2021'!#REF!, '2021'!#REF! ,#REF!)</definedName>
    <definedName name="Z_5F4BDBB1_E645_4516_8FC8_7D1E2AFE448F_.wvu.Rows" localSheetId="0">('2021'!#REF!, '2021'!$3:$3, '2021'!$30:$30, '2021'!$48:$49, '2021'!#REF!, '2021'!#REF!, '2021'!#REF!)</definedName>
    <definedName name="Z_791A6B44_A126_477F_8F66_87C81269CCAF_.wvu.Rows" localSheetId="0">(#REF!, '2021'!#REF!, '2021'!#REF!)</definedName>
    <definedName name="Z_941B9BCB_D95B_4828_B060_DECC595C9511_.wvu.Rows" localSheetId="0">('2021'!#REF!, '2021'!#REF!, '2021'!$3:$3, '2021'!$10:$10, '2021'!$30:$30, '2021'!$34:$34, '2021'!$48:$49, '2021'!#REF!, '2021'!#REF! ,#REF!)</definedName>
    <definedName name="Z_AD8B40E3_4B89_443C_9ACF_B6D22B3A77E7_.wvu.Rows" localSheetId="0">('2021'!#REF!, '2021'!#REF!, '2021'!$3:$3, '2021'!$10:$10, '2021'!$30:$30, '2021'!$34:$34, '2021'!$48:$49, '2021'!#REF!, '2021'!#REF! ,#REF!)</definedName>
    <definedName name="Z_AFEF4DE1_67D6_48C6_A8C8_B9E9198BBD0E_.wvu.Rows" localSheetId="0">(#REF!, '2021'!#REF!)</definedName>
    <definedName name="Z_CAE69FAB_AFBE_4188_8F32_69E048226F14_.wvu.Rows" localSheetId="0">('2021'!#REF!, '2021'!#REF!, '2021'!$3:$3, '2021'!$10:$10, '2021'!$30:$30, '2021'!$34:$34, '2021'!$48:$49, '2021'!#REF!, '2021'!#REF! ,#REF!)</definedName>
    <definedName name="Z_D2DF83CF_573E_4A86_A4BE_5A992E023C65_.wvu.Rows" localSheetId="0">(#REF!, '2021'!#REF!, '2021'!#REF!)</definedName>
    <definedName name="Z_E2CE03E0_A708_4616_8DFD_0910D1C70A9E_.wvu.Rows" localSheetId="0">(#REF!, '2021'!#REF!, '2021'!#REF!)</definedName>
    <definedName name="Z_E6F394BB_DB4B_47AB_A066_DC195B03AE3E_.wvu.Rows" localSheetId="0">('2021'!#REF!, '2021'!#REF!, '2021'!#REF!, '2021'!$3:$3, '2021'!$30:$30, '2021'!$34:$34, '2021'!$48:$49, '2021'!#REF!, '2021'!#REF! ,#REF!)</definedName>
    <definedName name="Z_E8991B2E_0E9F_48F3_A4D6_3B340ABE8C8E_.wvu.Rows" localSheetId="0">('2021'!$3:$3, '2021'!#REF!)</definedName>
    <definedName name="Z_F59D258D_974D_4B2B_B7CC_86B99245EC3C_.wvu.PrintArea" localSheetId="0">'2021'!$A$1:$F$68</definedName>
    <definedName name="Z_F59D258D_974D_4B2B_B7CC_86B99245EC3C_.wvu.Rows" localSheetId="0">('2021'!#REF!, '2021'!#REF!, '2021'!$3:$3, '2021'!$10:$10, '2021'!$30:$30, '2021'!$34:$34, '2021'!$48:$49, '2021'!#REF!, '2021'!#REF!, '2021'!#REF! ,#REF!)</definedName>
    <definedName name="Z_F8542D9D_A523_4F6F_8CFE_9BA4BA3D5B88_.wvu.Rows" localSheetId="0">('2021'!$3:$3, '2021'!#REF!, '2021'!#REF!, '2021'!#REF!)</definedName>
    <definedName name="Z_FAFBB87E_73E9_461E_A4E8_A0EB3259EED0_.wvu.PrintArea" localSheetId="0">'2021'!$A$1:$F$68</definedName>
    <definedName name="Z_FAFBB87E_73E9_461E_A4E8_A0EB3259EED0_.wvu.Rows" localSheetId="0">('2021'!#REF!, '2021'!$3:$3, '2021'!#REF!, '2021'!#REF!, '2021'!#REF!)</definedName>
    <definedName name="_xlnm.Print_Area" localSheetId="0">'2021'!$A$1:$F$68</definedName>
  </definedNames>
  <calcPr calcId="144525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6" i="1"/>
  <c r="G18" i="1"/>
  <c r="G19" i="1"/>
  <c r="G20" i="1"/>
  <c r="G22" i="1"/>
  <c r="G23" i="1"/>
  <c r="G24" i="1"/>
  <c r="G25" i="1"/>
  <c r="G27" i="1"/>
  <c r="G28" i="1"/>
  <c r="G29" i="1"/>
  <c r="G31" i="1"/>
  <c r="G36" i="1"/>
  <c r="G37" i="1"/>
  <c r="G39" i="1"/>
  <c r="G40" i="1"/>
  <c r="G41" i="1"/>
  <c r="G42" i="1"/>
  <c r="G43" i="1"/>
  <c r="G45" i="1"/>
  <c r="G46" i="1"/>
  <c r="G47" i="1"/>
  <c r="G51" i="1"/>
  <c r="G53" i="1"/>
  <c r="G54" i="1"/>
  <c r="G55" i="1"/>
  <c r="G56" i="1"/>
  <c r="G58" i="1"/>
  <c r="G59" i="1"/>
  <c r="G60" i="1"/>
  <c r="G61" i="1"/>
  <c r="G63" i="1"/>
  <c r="G65" i="1"/>
  <c r="G67" i="1"/>
  <c r="C66" i="1" l="1"/>
  <c r="C38" i="1"/>
  <c r="C44" i="1"/>
  <c r="C48" i="1"/>
  <c r="C49" i="1"/>
  <c r="C50" i="1"/>
  <c r="C52" i="1"/>
  <c r="C57" i="1"/>
  <c r="C62" i="1"/>
  <c r="C64" i="1"/>
  <c r="C35" i="1"/>
  <c r="C34" i="1"/>
  <c r="C33" i="1"/>
  <c r="C32" i="1"/>
  <c r="C30" i="1"/>
  <c r="C26" i="1"/>
  <c r="C21" i="1"/>
  <c r="C17" i="1"/>
  <c r="C15" i="1"/>
  <c r="C68" i="1" s="1"/>
  <c r="C6" i="1"/>
  <c r="E66" i="1" l="1"/>
  <c r="G66" i="1" s="1"/>
  <c r="D66" i="1"/>
  <c r="E64" i="1"/>
  <c r="G64" i="1" s="1"/>
  <c r="D64" i="1"/>
  <c r="F63" i="1"/>
  <c r="E62" i="1"/>
  <c r="G62" i="1" s="1"/>
  <c r="D62" i="1"/>
  <c r="F61" i="1"/>
  <c r="F60" i="1"/>
  <c r="F59" i="1"/>
  <c r="F58" i="1"/>
  <c r="E57" i="1"/>
  <c r="G57" i="1" s="1"/>
  <c r="D57" i="1"/>
  <c r="F56" i="1"/>
  <c r="F55" i="1"/>
  <c r="F54" i="1"/>
  <c r="F53" i="1"/>
  <c r="E52" i="1"/>
  <c r="G52" i="1" s="1"/>
  <c r="D52" i="1"/>
  <c r="F51" i="1"/>
  <c r="E50" i="1"/>
  <c r="G50" i="1" s="1"/>
  <c r="D50" i="1"/>
  <c r="E49" i="1"/>
  <c r="G49" i="1" s="1"/>
  <c r="D49" i="1"/>
  <c r="E48" i="1"/>
  <c r="G48" i="1" s="1"/>
  <c r="D48" i="1"/>
  <c r="F47" i="1"/>
  <c r="F46" i="1"/>
  <c r="F45" i="1"/>
  <c r="E44" i="1"/>
  <c r="G44" i="1" s="1"/>
  <c r="D44" i="1"/>
  <c r="F43" i="1"/>
  <c r="F42" i="1"/>
  <c r="F41" i="1"/>
  <c r="F40" i="1"/>
  <c r="F39" i="1"/>
  <c r="E38" i="1"/>
  <c r="D38" i="1"/>
  <c r="F36" i="1"/>
  <c r="F35" i="1" s="1"/>
  <c r="E35" i="1"/>
  <c r="G35" i="1" s="1"/>
  <c r="D35" i="1"/>
  <c r="E34" i="1"/>
  <c r="G34" i="1" s="1"/>
  <c r="D34" i="1"/>
  <c r="E33" i="1"/>
  <c r="E32" i="1"/>
  <c r="F31" i="1"/>
  <c r="E30" i="1"/>
  <c r="G30" i="1" s="1"/>
  <c r="D30" i="1"/>
  <c r="F29" i="1"/>
  <c r="F28" i="1"/>
  <c r="F27" i="1"/>
  <c r="E26" i="1"/>
  <c r="G26" i="1" s="1"/>
  <c r="D26" i="1"/>
  <c r="F25" i="1"/>
  <c r="F24" i="1"/>
  <c r="F23" i="1"/>
  <c r="F22" i="1"/>
  <c r="E21" i="1"/>
  <c r="G21" i="1" s="1"/>
  <c r="D21" i="1"/>
  <c r="F19" i="1"/>
  <c r="F18" i="1"/>
  <c r="E17" i="1"/>
  <c r="G17" i="1" s="1"/>
  <c r="D17" i="1"/>
  <c r="F16" i="1"/>
  <c r="E15" i="1"/>
  <c r="D15" i="1"/>
  <c r="F14" i="1"/>
  <c r="F11" i="1"/>
  <c r="F9" i="1"/>
  <c r="F8" i="1"/>
  <c r="F7" i="1"/>
  <c r="E6" i="1"/>
  <c r="G6" i="1" s="1"/>
  <c r="D6" i="1"/>
  <c r="D68" i="1" s="1"/>
  <c r="F3" i="1"/>
  <c r="F15" i="1" l="1"/>
  <c r="G15" i="1"/>
  <c r="F32" i="1"/>
  <c r="G32" i="1"/>
  <c r="F38" i="1"/>
  <c r="G38" i="1"/>
  <c r="F33" i="1"/>
  <c r="G33" i="1"/>
  <c r="F6" i="1"/>
  <c r="E68" i="1"/>
  <c r="F17" i="1"/>
  <c r="F21" i="1"/>
  <c r="F26" i="1"/>
  <c r="F44" i="1"/>
  <c r="F49" i="1"/>
  <c r="F52" i="1"/>
  <c r="F57" i="1"/>
  <c r="F62" i="1"/>
  <c r="F34" i="1"/>
  <c r="F48" i="1"/>
  <c r="F68" i="1" l="1"/>
  <c r="G68" i="1"/>
</calcChain>
</file>

<file path=xl/sharedStrings.xml><?xml version="1.0" encoding="utf-8"?>
<sst xmlns="http://schemas.openxmlformats.org/spreadsheetml/2006/main" count="134" uniqueCount="123">
  <si>
    <t>Наименование показателей</t>
  </si>
  <si>
    <t>Исполнено на 01.04.2022г.</t>
  </si>
  <si>
    <t>% исполнения к плану года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</si>
  <si>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</si>
  <si>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</si>
  <si>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</si>
  <si>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</si>
  <si>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</si>
  <si>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</si>
  <si>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</si>
  <si>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</si>
  <si>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</si>
  <si>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</si>
  <si>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</si>
  <si>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</si>
  <si>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</si>
  <si>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</si>
  <si>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</si>
  <si>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</si>
  <si>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</si>
  <si>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</si>
  <si>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</si>
  <si>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</si>
  <si>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</si>
  <si>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</si>
  <si>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</si>
  <si>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</si>
  <si>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</si>
  <si>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</si>
  <si>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</si>
  <si>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</si>
  <si>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</si>
  <si>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</si>
  <si>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</si>
  <si>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</si>
  <si>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</si>
  <si>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</si>
  <si>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</si>
  <si>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</si>
  <si>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</si>
  <si>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</si>
  <si>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</si>
  <si>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</si>
  <si>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</si>
  <si>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</si>
  <si>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</si>
  <si>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</si>
  <si>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</si>
  <si>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</si>
  <si>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</si>
  <si>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</si>
  <si>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</si>
  <si>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</si>
  <si>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</si>
  <si>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</si>
  <si>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</si>
  <si>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</si>
  <si>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</si>
  <si>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</si>
  <si>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</si>
  <si>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</si>
  <si>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</si>
  <si>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</si>
  <si>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</si>
  <si>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</si>
  <si>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</si>
  <si>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</si>
  <si>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</si>
  <si>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</si>
  <si>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</si>
  <si>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</si>
  <si>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</si>
  <si>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</si>
  <si>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</si>
  <si>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</si>
  <si>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КИНЕМАТОГРАФИЯ, СРЕДСТВА МАССОВОЙ ИНФОРМАЦИИ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</si>
  <si>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</si>
  <si>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</si>
  <si>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</si>
  <si>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</si>
  <si>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</si>
  <si>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кинематографии, средств массовой информации</t>
  </si>
  <si>
    <t>0900</t>
  </si>
  <si>
    <t>ЗДРАВООХРАНЕНИЕ</t>
  </si>
  <si>
    <t>0901</t>
  </si>
  <si>
    <t>Стационарная медицинская помощь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</si>
  <si>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</si>
  <si>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</si>
  <si>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</si>
  <si>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</si>
  <si>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</si>
  <si>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</si>
  <si>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</si>
  <si>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</si>
  <si>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</si>
  <si>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</si>
  <si>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</si>
  <si>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</si>
  <si>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</si>
  <si>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  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</si>
  <si>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</si>
  <si>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</si>
  <si>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</si>
  <si>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</si>
  <si>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</si>
  <si>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</t>
  </si>
  <si>
    <t>1202</t>
  </si>
  <si>
    <t>СРЕДСТВА МАССОВОЙ ИНФОРМАЦИИ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</si>
  <si>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</si>
  <si>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</si>
  <si>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</si>
  <si>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</si>
  <si>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</si>
  <si>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</si>
  <si>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</si>
  <si>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</si>
  <si>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</si>
  <si>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ИТОГО РАСХОДОВ</t>
  </si>
  <si>
    <t>План на 2022 год с учетом изменений</t>
  </si>
  <si>
    <t>Исполнено на 01.04.2021г.</t>
  </si>
  <si>
    <t>(тыс. рублей)</t>
  </si>
  <si>
    <t>Рост (снижение) расходов 2022 года с аналогичным периодом прошлого года</t>
  </si>
  <si>
    <t>Информация об исполнении расходов бюджета Северо-Енисейского  района в 2022 году по состоянию на 01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</si>
</sst>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#,##0.0"/>
    <numFmt numFmtId="166" formatCode="0.0%"/>
  </numFmts>
  <fonts count="13" x14ac:knownFonts="1">
    <font>
      <sz val="11"/>
      <name val="Calibri"/>
    </font>
    <font>
      <sz val="10"/>
      <name val="Arial Cy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/>
    <xf numFmtId="0" fontId="1" fillId="0" borderId="1" xfId="0" applyNumberFormat="1" applyFont="1" applyBorder="1" applyAlignment="1">
      <alignment horizontal="right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/>
    <xf numFmtId="165" fontId="4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3" fillId="0" borderId="2" xfId="0" applyNumberFormat="1" applyFont="1" applyBorder="1"/>
    <xf numFmtId="49" fontId="3" fillId="2" borderId="1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49" fontId="6" fillId="3" borderId="1" xfId="0" applyNumberFormat="1" applyFont="1" applyFill="1" applyBorder="1" applyAlignment="1">
      <alignment horizontal="center"/>
    </xf>
    <xf numFmtId="0" fontId="2" fillId="0" borderId="0" xfId="0" applyNumberFormat="1" applyFont="1"/>
    <xf numFmtId="0" fontId="4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0" fontId="3" fillId="0" borderId="4" xfId="0" applyNumberFormat="1" applyFont="1" applyBorder="1"/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/>
    <xf numFmtId="165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wrapText="1"/>
    </xf>
    <xf numFmtId="165" fontId="3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wrapText="1"/>
    </xf>
    <xf numFmtId="49" fontId="3" fillId="2" borderId="5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/>
    <xf numFmtId="9" fontId="1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3" fontId="9" fillId="4" borderId="6" xfId="0" applyNumberFormat="1" applyFont="1" applyFill="1" applyBorder="1" applyAlignment="1" applyProtection="1">
      <alignment horizontal="center" vertical="center" wrapText="1"/>
    </xf>
    <xf numFmtId="165" fontId="10" fillId="5" borderId="6" xfId="0" applyNumberFormat="1" applyFont="1" applyFill="1" applyBorder="1" applyAlignment="1">
      <alignment horizontal="center" vertical="center"/>
    </xf>
    <xf numFmtId="165" fontId="11" fillId="4" borderId="6" xfId="0" applyNumberFormat="1" applyFont="1" applyFill="1" applyBorder="1" applyAlignment="1">
      <alignment horizontal="center" vertical="center"/>
    </xf>
    <xf numFmtId="165" fontId="11" fillId="5" borderId="6" xfId="0" applyNumberFormat="1" applyFont="1" applyFill="1" applyBorder="1" applyAlignment="1">
      <alignment horizontal="center" vertical="center"/>
    </xf>
    <xf numFmtId="165" fontId="12" fillId="4" borderId="6" xfId="0" applyNumberFormat="1" applyFont="1" applyFill="1" applyBorder="1" applyAlignment="1">
      <alignment horizontal="center" vertical="center"/>
    </xf>
    <xf numFmtId="165" fontId="12" fillId="0" borderId="6" xfId="0" applyNumberFormat="1" applyFont="1" applyFill="1" applyBorder="1" applyAlignment="1">
      <alignment horizontal="center" vertical="center"/>
    </xf>
    <xf numFmtId="165" fontId="12" fillId="4" borderId="6" xfId="0" applyNumberFormat="1" applyFont="1" applyFill="1" applyBorder="1" applyAlignment="1">
      <alignment horizontal="center"/>
    </xf>
    <xf numFmtId="165" fontId="3" fillId="2" borderId="1" xfId="0" applyNumberFormat="1" applyFont="1" applyFill="1" applyBorder="1"/>
    <xf numFmtId="165" fontId="12" fillId="4" borderId="6" xfId="0" applyNumberFormat="1" applyFont="1" applyFill="1" applyBorder="1"/>
    <xf numFmtId="165" fontId="3" fillId="2" borderId="3" xfId="0" applyNumberFormat="1" applyFont="1" applyFill="1" applyBorder="1"/>
    <xf numFmtId="165" fontId="11" fillId="6" borderId="6" xfId="0" applyNumberFormat="1" applyFont="1" applyFill="1" applyBorder="1" applyAlignment="1">
      <alignment horizontal="center" vertical="center"/>
    </xf>
    <xf numFmtId="165" fontId="12" fillId="6" borderId="6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0" fontId="5" fillId="0" borderId="7" xfId="0" applyNumberFormat="1" applyFont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wrapText="1"/>
    </xf>
    <xf numFmtId="165" fontId="3" fillId="2" borderId="8" xfId="0" applyNumberFormat="1" applyFont="1" applyFill="1" applyBorder="1" applyAlignment="1">
      <alignment horizontal="center" wrapText="1"/>
    </xf>
    <xf numFmtId="165" fontId="4" fillId="3" borderId="7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Border="1"/>
    <xf numFmtId="0" fontId="3" fillId="0" borderId="0" xfId="0" applyNumberFormat="1" applyFont="1" applyAlignment="1">
      <alignment horizontal="right"/>
    </xf>
    <xf numFmtId="0" fontId="5" fillId="0" borderId="6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OFiS/SPRAVKI/2018/I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"/>
      <sheetName val="Денисовой"/>
      <sheetName val="экономика"/>
      <sheetName val="Скоку и банкам"/>
      <sheetName val="горнов"/>
      <sheetName val="ОРИБО(Фазлеевой)+Доходы"/>
      <sheetName val="Скоку"/>
      <sheetName val="Лист1"/>
      <sheetName val="банки "/>
      <sheetName val="Лист2"/>
      <sheetName val="Лист3"/>
    </sheetNames>
    <sheetDataSet>
      <sheetData sheetId="0" refreshError="1">
        <row r="271">
          <cell r="E271">
            <v>0</v>
          </cell>
        </row>
        <row r="678">
          <cell r="E678">
            <v>0</v>
          </cell>
          <cell r="F678">
            <v>0</v>
          </cell>
        </row>
        <row r="702">
          <cell r="F702">
            <v>0</v>
          </cell>
        </row>
        <row r="711">
          <cell r="F711">
            <v>0</v>
          </cell>
        </row>
        <row r="714">
          <cell r="E714">
            <v>0</v>
          </cell>
          <cell r="F714">
            <v>0</v>
          </cell>
        </row>
        <row r="896">
          <cell r="E896">
            <v>0</v>
          </cell>
          <cell r="F896">
            <v>0</v>
          </cell>
        </row>
        <row r="917">
          <cell r="E917">
            <v>0</v>
          </cell>
          <cell r="F91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4"/>
  <sheetViews>
    <sheetView tabSelected="1" workbookViewId="0">
      <selection sqref="A1:F1"/>
    </sheetView>
  </sheetViews>
  <sheetFormatPr defaultColWidth="9" defaultRowHeight="13.2" x14ac:dyDescent="0.25"/>
  <cols>
    <col min="1" max="1" width="14.77734375" style="1" customWidth="1"/>
    <col min="2" max="2" width="54.5546875" customWidth="1"/>
    <col min="3" max="3" width="17.33203125" customWidth="1"/>
    <col min="4" max="4" width="17.6640625" customWidth="1"/>
    <col min="5" max="5" width="17.6640625" style="2" customWidth="1"/>
    <col min="6" max="6" width="13.44140625" style="3" customWidth="1"/>
    <col min="7" max="7" width="14.88671875" bestFit="1" customWidth="1"/>
    <col min="8" max="8" width="13.44140625" bestFit="1" customWidth="1"/>
    <col min="9" max="9" width="15.33203125" customWidth="1"/>
  </cols>
  <sheetData>
    <row r="1" spans="1:15" ht="62.25" customHeight="1" x14ac:dyDescent="0.3">
      <c r="A1" s="66" t="s">
        <v>122</v>
      </c>
      <c r="B1" s="65"/>
      <c r="C1" s="65"/>
      <c r="D1" s="65"/>
      <c r="E1" s="65"/>
      <c r="F1" s="65"/>
      <c r="G1" s="63" t="s">
        <v>120</v>
      </c>
      <c r="H1" s="4"/>
      <c r="I1" s="4"/>
      <c r="J1" s="4"/>
      <c r="K1" s="4"/>
      <c r="L1" s="4"/>
      <c r="M1" s="4"/>
      <c r="N1" s="4"/>
      <c r="O1" s="4"/>
    </row>
    <row r="2" spans="1:15" ht="79.2" x14ac:dyDescent="0.25">
      <c r="A2" s="5"/>
      <c r="B2" s="6" t="s">
        <v>0</v>
      </c>
      <c r="C2" s="42" t="s">
        <v>119</v>
      </c>
      <c r="D2" s="7" t="s">
        <v>118</v>
      </c>
      <c r="E2" s="8" t="s">
        <v>1</v>
      </c>
      <c r="F2" s="55" t="s">
        <v>2</v>
      </c>
      <c r="G2" s="64" t="s">
        <v>121</v>
      </c>
      <c r="H2" s="9"/>
      <c r="I2" s="9"/>
      <c r="J2" s="9"/>
      <c r="K2" s="9"/>
      <c r="L2" s="9"/>
      <c r="M2" s="9"/>
      <c r="N2" s="9"/>
      <c r="O2" s="9"/>
    </row>
    <row r="3" spans="1:15" ht="15.6" hidden="1" x14ac:dyDescent="0.3">
      <c r="A3" s="11"/>
      <c r="B3" s="12"/>
      <c r="C3" s="44">
        <v>18000</v>
      </c>
      <c r="D3" s="49"/>
      <c r="E3" s="49"/>
      <c r="F3" s="56" t="e">
        <f>E3/D3</f>
        <v>#DIV/0!</v>
      </c>
      <c r="G3" s="62"/>
      <c r="H3" s="4"/>
      <c r="I3" s="4"/>
      <c r="J3" s="4"/>
      <c r="K3" s="4"/>
      <c r="L3" s="4"/>
      <c r="M3" s="4"/>
      <c r="N3" s="4"/>
      <c r="O3" s="4"/>
    </row>
    <row r="4" spans="1:15" ht="15.6" x14ac:dyDescent="0.3">
      <c r="A4" s="11"/>
      <c r="B4" s="18" t="s">
        <v>3</v>
      </c>
      <c r="C4" s="52"/>
      <c r="D4" s="49"/>
      <c r="E4" s="49"/>
      <c r="F4" s="56"/>
      <c r="G4" s="62"/>
      <c r="H4" s="4"/>
      <c r="I4" s="4"/>
      <c r="J4" s="4"/>
      <c r="K4" s="4"/>
      <c r="L4" s="4"/>
      <c r="M4" s="4"/>
      <c r="N4" s="4"/>
      <c r="O4" s="4"/>
    </row>
    <row r="5" spans="1:15" ht="7.95" hidden="1" customHeight="1" x14ac:dyDescent="0.3">
      <c r="A5" s="19"/>
      <c r="B5" s="20"/>
      <c r="C5" s="50"/>
      <c r="D5" s="51"/>
      <c r="E5" s="51"/>
      <c r="F5" s="57"/>
      <c r="G5" s="62"/>
      <c r="H5" s="4"/>
      <c r="I5" s="4"/>
      <c r="J5" s="4"/>
      <c r="K5" s="4"/>
      <c r="L5" s="4"/>
      <c r="M5" s="4"/>
      <c r="N5" s="4"/>
      <c r="O5" s="4"/>
    </row>
    <row r="6" spans="1:15" ht="15.6" x14ac:dyDescent="0.3">
      <c r="A6" s="21" t="s">
        <v>4</v>
      </c>
      <c r="B6" s="22" t="s">
        <v>5</v>
      </c>
      <c r="C6" s="45">
        <f>C7+C8+C9+C10+C11+C13+C14+C12</f>
        <v>52989</v>
      </c>
      <c r="D6" s="10">
        <f>D7+D8+D9+D10+D11+D13+D14+D12</f>
        <v>470745.59999999998</v>
      </c>
      <c r="E6" s="10">
        <f>E7+E8+E9+E10+E11+E13+E14+E12</f>
        <v>62513.7</v>
      </c>
      <c r="F6" s="58">
        <f>F7+F8+F9+F10+F11+F13+F14+F12</f>
        <v>0.68594806212825532</v>
      </c>
      <c r="G6" s="10">
        <f>E6-C6</f>
        <v>9524.6999999999971</v>
      </c>
      <c r="H6" s="4"/>
      <c r="I6" s="4"/>
      <c r="J6" s="4"/>
      <c r="K6" s="4"/>
      <c r="L6" s="4"/>
      <c r="M6" s="4"/>
      <c r="N6" s="4"/>
      <c r="O6" s="4"/>
    </row>
    <row r="7" spans="1:15" ht="31.2" x14ac:dyDescent="0.3">
      <c r="A7" s="23" t="s">
        <v>6</v>
      </c>
      <c r="B7" s="13" t="s">
        <v>7</v>
      </c>
      <c r="C7" s="46">
        <v>0</v>
      </c>
      <c r="D7" s="14">
        <v>12490.6</v>
      </c>
      <c r="E7" s="14">
        <v>1802.6</v>
      </c>
      <c r="F7" s="59">
        <f>E7/D7</f>
        <v>0.14431652602757272</v>
      </c>
      <c r="G7" s="14">
        <f t="shared" ref="G7:G68" si="0">E7-C7</f>
        <v>1802.6</v>
      </c>
      <c r="H7" s="4"/>
      <c r="I7" s="4"/>
      <c r="J7" s="4"/>
      <c r="K7" s="4"/>
      <c r="L7" s="4"/>
      <c r="M7" s="4"/>
      <c r="N7" s="4"/>
      <c r="O7" s="4"/>
    </row>
    <row r="8" spans="1:15" ht="60" customHeight="1" x14ac:dyDescent="0.3">
      <c r="A8" s="23" t="s">
        <v>8</v>
      </c>
      <c r="B8" s="13" t="s">
        <v>9</v>
      </c>
      <c r="C8" s="46">
        <v>774.1</v>
      </c>
      <c r="D8" s="14">
        <v>7936</v>
      </c>
      <c r="E8" s="14">
        <v>841.1</v>
      </c>
      <c r="F8" s="59">
        <f>E8/D8</f>
        <v>0.10598538306451613</v>
      </c>
      <c r="G8" s="14">
        <f t="shared" si="0"/>
        <v>67</v>
      </c>
      <c r="H8" s="4"/>
      <c r="I8" s="4"/>
      <c r="J8" s="4"/>
      <c r="K8" s="4"/>
      <c r="L8" s="4"/>
      <c r="M8" s="4"/>
      <c r="N8" s="4"/>
      <c r="O8" s="4"/>
    </row>
    <row r="9" spans="1:15" ht="46.8" x14ac:dyDescent="0.3">
      <c r="A9" s="23" t="s">
        <v>10</v>
      </c>
      <c r="B9" s="13" t="s">
        <v>11</v>
      </c>
      <c r="C9" s="46">
        <v>42506.6</v>
      </c>
      <c r="D9" s="14">
        <v>259682.1</v>
      </c>
      <c r="E9" s="14">
        <v>49078.1</v>
      </c>
      <c r="F9" s="59">
        <f>E9/D9</f>
        <v>0.1889930033683492</v>
      </c>
      <c r="G9" s="14">
        <f t="shared" si="0"/>
        <v>6571.5</v>
      </c>
      <c r="H9" s="4"/>
      <c r="I9" s="4"/>
      <c r="J9" s="4"/>
      <c r="K9" s="4"/>
      <c r="L9" s="4"/>
      <c r="M9" s="4"/>
      <c r="N9" s="4"/>
      <c r="O9" s="4"/>
    </row>
    <row r="10" spans="1:15" ht="15.6" x14ac:dyDescent="0.3">
      <c r="A10" s="23" t="s">
        <v>12</v>
      </c>
      <c r="B10" s="13" t="s">
        <v>13</v>
      </c>
      <c r="C10" s="46">
        <v>0</v>
      </c>
      <c r="D10" s="14">
        <v>105.6</v>
      </c>
      <c r="E10" s="14">
        <v>0</v>
      </c>
      <c r="F10" s="59">
        <v>0</v>
      </c>
      <c r="G10" s="14">
        <f t="shared" si="0"/>
        <v>0</v>
      </c>
      <c r="H10" s="4"/>
      <c r="I10" s="4"/>
      <c r="J10" s="4"/>
      <c r="K10" s="4"/>
      <c r="L10" s="4"/>
      <c r="M10" s="4"/>
      <c r="N10" s="4"/>
      <c r="O10" s="4"/>
    </row>
    <row r="11" spans="1:15" ht="46.8" x14ac:dyDescent="0.3">
      <c r="A11" s="23" t="s">
        <v>14</v>
      </c>
      <c r="B11" s="13" t="s">
        <v>15</v>
      </c>
      <c r="C11" s="46">
        <v>9053.9</v>
      </c>
      <c r="D11" s="14">
        <v>42865.3</v>
      </c>
      <c r="E11" s="14">
        <v>10450.1</v>
      </c>
      <c r="F11" s="59">
        <f>E11/D11</f>
        <v>0.24378926544314397</v>
      </c>
      <c r="G11" s="14">
        <f t="shared" si="0"/>
        <v>1396.2000000000007</v>
      </c>
      <c r="H11" s="4"/>
      <c r="I11" s="4"/>
      <c r="J11" s="4"/>
      <c r="K11" s="4"/>
      <c r="L11" s="4"/>
      <c r="M11" s="4"/>
      <c r="N11" s="4"/>
      <c r="O11" s="4"/>
    </row>
    <row r="12" spans="1:15" ht="15.6" x14ac:dyDescent="0.3">
      <c r="A12" s="23" t="s">
        <v>16</v>
      </c>
      <c r="B12" s="13" t="s">
        <v>17</v>
      </c>
      <c r="C12" s="46">
        <v>0</v>
      </c>
      <c r="D12" s="14">
        <v>0</v>
      </c>
      <c r="E12" s="14">
        <v>0</v>
      </c>
      <c r="F12" s="59">
        <v>0</v>
      </c>
      <c r="G12" s="14">
        <f t="shared" si="0"/>
        <v>0</v>
      </c>
      <c r="H12" s="4"/>
      <c r="I12" s="4"/>
      <c r="J12" s="4"/>
      <c r="K12" s="4"/>
      <c r="L12" s="4"/>
      <c r="M12" s="4"/>
      <c r="N12" s="4"/>
      <c r="O12" s="4"/>
    </row>
    <row r="13" spans="1:15" ht="15.6" x14ac:dyDescent="0.3">
      <c r="A13" s="23" t="s">
        <v>18</v>
      </c>
      <c r="B13" s="13" t="s">
        <v>19</v>
      </c>
      <c r="C13" s="46">
        <v>0</v>
      </c>
      <c r="D13" s="14">
        <v>28317.599999999999</v>
      </c>
      <c r="E13" s="14">
        <v>0</v>
      </c>
      <c r="F13" s="59">
        <v>0</v>
      </c>
      <c r="G13" s="14">
        <f t="shared" si="0"/>
        <v>0</v>
      </c>
      <c r="H13" s="4"/>
      <c r="I13" s="4"/>
      <c r="J13" s="4"/>
      <c r="K13" s="4"/>
      <c r="L13" s="4"/>
      <c r="M13" s="4"/>
      <c r="N13" s="4"/>
      <c r="O13" s="4"/>
    </row>
    <row r="14" spans="1:15" ht="15.6" x14ac:dyDescent="0.3">
      <c r="A14" s="23" t="s">
        <v>20</v>
      </c>
      <c r="B14" s="13" t="s">
        <v>21</v>
      </c>
      <c r="C14" s="46">
        <v>654.4</v>
      </c>
      <c r="D14" s="14">
        <v>119348.4</v>
      </c>
      <c r="E14" s="14">
        <v>341.8</v>
      </c>
      <c r="F14" s="59">
        <f t="shared" ref="F14:F19" si="1">E14/D14</f>
        <v>2.8638842246733096E-3</v>
      </c>
      <c r="G14" s="14">
        <f t="shared" si="0"/>
        <v>-312.59999999999997</v>
      </c>
      <c r="H14" s="4"/>
      <c r="I14" s="4"/>
      <c r="J14" s="4"/>
      <c r="K14" s="4"/>
      <c r="L14" s="4"/>
      <c r="M14" s="4"/>
      <c r="N14" s="4"/>
      <c r="O14" s="4"/>
    </row>
    <row r="15" spans="1:15" ht="15.6" x14ac:dyDescent="0.3">
      <c r="A15" s="21" t="s">
        <v>22</v>
      </c>
      <c r="B15" s="24" t="s">
        <v>23</v>
      </c>
      <c r="C15" s="45">
        <f>C16</f>
        <v>85.5</v>
      </c>
      <c r="D15" s="10">
        <f>D16</f>
        <v>591.29999999999995</v>
      </c>
      <c r="E15" s="10">
        <f>E16</f>
        <v>87.3</v>
      </c>
      <c r="F15" s="60">
        <f t="shared" si="1"/>
        <v>0.14764079147640793</v>
      </c>
      <c r="G15" s="10">
        <f t="shared" si="0"/>
        <v>1.7999999999999972</v>
      </c>
      <c r="H15" s="4"/>
      <c r="I15" s="4"/>
      <c r="J15" s="4"/>
      <c r="K15" s="4"/>
      <c r="L15" s="4"/>
      <c r="M15" s="4"/>
      <c r="N15" s="4"/>
      <c r="O15" s="4"/>
    </row>
    <row r="16" spans="1:15" ht="15.6" x14ac:dyDescent="0.3">
      <c r="A16" s="23" t="s">
        <v>24</v>
      </c>
      <c r="B16" s="13" t="s">
        <v>25</v>
      </c>
      <c r="C16" s="46">
        <v>85.5</v>
      </c>
      <c r="D16" s="14">
        <v>591.29999999999995</v>
      </c>
      <c r="E16" s="14">
        <v>87.3</v>
      </c>
      <c r="F16" s="59">
        <f t="shared" si="1"/>
        <v>0.14764079147640793</v>
      </c>
      <c r="G16" s="14">
        <f t="shared" si="0"/>
        <v>1.7999999999999972</v>
      </c>
      <c r="H16" s="4"/>
      <c r="I16" s="4"/>
      <c r="J16" s="4"/>
      <c r="K16" s="4"/>
      <c r="L16" s="4"/>
      <c r="M16" s="4"/>
      <c r="N16" s="4"/>
      <c r="O16" s="4"/>
    </row>
    <row r="17" spans="1:15" ht="35.25" customHeight="1" x14ac:dyDescent="0.3">
      <c r="A17" s="21" t="s">
        <v>26</v>
      </c>
      <c r="B17" s="24" t="s">
        <v>27</v>
      </c>
      <c r="C17" s="45">
        <f>C18+C19+C20</f>
        <v>15979.5</v>
      </c>
      <c r="D17" s="10">
        <f>D19+D20+D18</f>
        <v>53662</v>
      </c>
      <c r="E17" s="10">
        <f>E19+E20+E18</f>
        <v>7732.6</v>
      </c>
      <c r="F17" s="60">
        <f t="shared" si="1"/>
        <v>0.14409824456785061</v>
      </c>
      <c r="G17" s="10">
        <f t="shared" si="0"/>
        <v>-8246.9</v>
      </c>
      <c r="H17" s="4"/>
      <c r="I17" s="4"/>
      <c r="J17" s="4"/>
      <c r="K17" s="4"/>
      <c r="L17" s="4"/>
      <c r="M17" s="4"/>
      <c r="N17" s="4"/>
      <c r="O17" s="4"/>
    </row>
    <row r="18" spans="1:15" ht="20.25" customHeight="1" x14ac:dyDescent="0.3">
      <c r="A18" s="23" t="s">
        <v>28</v>
      </c>
      <c r="B18" s="25" t="s">
        <v>29</v>
      </c>
      <c r="C18" s="46">
        <v>15979.5</v>
      </c>
      <c r="D18" s="14">
        <v>48768.800000000003</v>
      </c>
      <c r="E18" s="14">
        <v>7732.6</v>
      </c>
      <c r="F18" s="59">
        <f t="shared" si="1"/>
        <v>0.15855629008710487</v>
      </c>
      <c r="G18" s="14">
        <f t="shared" si="0"/>
        <v>-8246.9</v>
      </c>
      <c r="H18" s="4"/>
      <c r="I18" s="4"/>
      <c r="J18" s="4"/>
      <c r="K18" s="4"/>
      <c r="L18" s="4"/>
      <c r="M18" s="4"/>
      <c r="N18" s="4"/>
      <c r="O18" s="4"/>
    </row>
    <row r="19" spans="1:15" ht="51" customHeight="1" x14ac:dyDescent="0.3">
      <c r="A19" s="23" t="s">
        <v>30</v>
      </c>
      <c r="B19" s="26" t="s">
        <v>31</v>
      </c>
      <c r="C19" s="46">
        <v>0</v>
      </c>
      <c r="D19" s="14">
        <v>4538.2</v>
      </c>
      <c r="E19" s="14">
        <v>0</v>
      </c>
      <c r="F19" s="59">
        <f t="shared" si="1"/>
        <v>0</v>
      </c>
      <c r="G19" s="14">
        <f t="shared" si="0"/>
        <v>0</v>
      </c>
      <c r="H19" s="4"/>
      <c r="I19" s="4"/>
      <c r="J19" s="4"/>
      <c r="K19" s="4"/>
      <c r="L19" s="4"/>
      <c r="M19" s="4"/>
      <c r="N19" s="4"/>
      <c r="O19" s="4"/>
    </row>
    <row r="20" spans="1:15" ht="27.6" x14ac:dyDescent="0.3">
      <c r="A20" s="23" t="s">
        <v>32</v>
      </c>
      <c r="B20" s="26" t="s">
        <v>33</v>
      </c>
      <c r="C20" s="46">
        <v>0</v>
      </c>
      <c r="D20" s="14">
        <v>355</v>
      </c>
      <c r="E20" s="14">
        <v>0</v>
      </c>
      <c r="F20" s="59">
        <v>0</v>
      </c>
      <c r="G20" s="14">
        <f t="shared" si="0"/>
        <v>0</v>
      </c>
      <c r="H20" s="4"/>
      <c r="I20" s="4"/>
      <c r="J20" s="4"/>
      <c r="K20" s="4"/>
      <c r="L20" s="4"/>
      <c r="M20" s="4"/>
      <c r="N20" s="4"/>
      <c r="O20" s="4"/>
    </row>
    <row r="21" spans="1:15" ht="15.6" x14ac:dyDescent="0.3">
      <c r="A21" s="21" t="s">
        <v>34</v>
      </c>
      <c r="B21" s="22" t="s">
        <v>35</v>
      </c>
      <c r="C21" s="45">
        <f>C22+C23+C24+C25</f>
        <v>21175.300000000003</v>
      </c>
      <c r="D21" s="10">
        <f>D22+D23+D24+D25</f>
        <v>245960.5</v>
      </c>
      <c r="E21" s="10">
        <f>E22+E23+E24+E25</f>
        <v>61228.200000000004</v>
      </c>
      <c r="F21" s="60">
        <f t="shared" ref="F21:F29" si="2">E21/D21</f>
        <v>0.24893509323651564</v>
      </c>
      <c r="G21" s="10">
        <f t="shared" si="0"/>
        <v>40052.9</v>
      </c>
      <c r="H21" s="4"/>
      <c r="I21" s="4"/>
      <c r="J21" s="4"/>
      <c r="K21" s="4"/>
      <c r="L21" s="4"/>
      <c r="M21" s="4"/>
      <c r="N21" s="4"/>
      <c r="O21" s="4"/>
    </row>
    <row r="22" spans="1:15" ht="15.6" x14ac:dyDescent="0.3">
      <c r="A22" s="27" t="s">
        <v>36</v>
      </c>
      <c r="B22" s="28" t="s">
        <v>37</v>
      </c>
      <c r="C22" s="47">
        <v>0</v>
      </c>
      <c r="D22" s="29">
        <v>900</v>
      </c>
      <c r="E22" s="29">
        <v>0</v>
      </c>
      <c r="F22" s="59">
        <f t="shared" si="2"/>
        <v>0</v>
      </c>
      <c r="G22" s="29">
        <f t="shared" si="0"/>
        <v>0</v>
      </c>
      <c r="H22" s="4"/>
      <c r="I22" s="4"/>
      <c r="J22" s="4"/>
      <c r="K22" s="4"/>
      <c r="L22" s="4"/>
      <c r="M22" s="4"/>
      <c r="N22" s="4"/>
      <c r="O22" s="4"/>
    </row>
    <row r="23" spans="1:15" ht="15.6" x14ac:dyDescent="0.3">
      <c r="A23" s="23" t="s">
        <v>38</v>
      </c>
      <c r="B23" s="13" t="s">
        <v>39</v>
      </c>
      <c r="C23" s="46">
        <v>2553.6</v>
      </c>
      <c r="D23" s="14">
        <v>47313.2</v>
      </c>
      <c r="E23" s="14">
        <v>6161.9</v>
      </c>
      <c r="F23" s="59">
        <f t="shared" si="2"/>
        <v>0.13023638223582426</v>
      </c>
      <c r="G23" s="14">
        <f t="shared" si="0"/>
        <v>3608.2999999999997</v>
      </c>
      <c r="H23" s="4"/>
      <c r="I23" s="4"/>
      <c r="J23" s="4"/>
      <c r="K23" s="4"/>
      <c r="L23" s="4"/>
      <c r="M23" s="4"/>
      <c r="N23" s="4"/>
      <c r="O23" s="4"/>
    </row>
    <row r="24" spans="1:15" ht="15.6" x14ac:dyDescent="0.3">
      <c r="A24" s="23" t="s">
        <v>40</v>
      </c>
      <c r="B24" s="13" t="s">
        <v>41</v>
      </c>
      <c r="C24" s="46">
        <v>12935.7</v>
      </c>
      <c r="D24" s="14">
        <v>132085.6</v>
      </c>
      <c r="E24" s="14">
        <v>15047</v>
      </c>
      <c r="F24" s="59">
        <f t="shared" si="2"/>
        <v>0.11391854978892475</v>
      </c>
      <c r="G24" s="14">
        <f t="shared" si="0"/>
        <v>2111.2999999999993</v>
      </c>
      <c r="H24" s="4"/>
      <c r="I24" s="4"/>
      <c r="J24" s="4"/>
      <c r="K24" s="4"/>
      <c r="L24" s="4"/>
      <c r="M24" s="4"/>
      <c r="N24" s="4"/>
      <c r="O24" s="4"/>
    </row>
    <row r="25" spans="1:15" ht="18.75" customHeight="1" x14ac:dyDescent="0.3">
      <c r="A25" s="30" t="s">
        <v>42</v>
      </c>
      <c r="B25" s="31" t="s">
        <v>43</v>
      </c>
      <c r="C25" s="48">
        <v>5686</v>
      </c>
      <c r="D25" s="32">
        <v>65661.7</v>
      </c>
      <c r="E25" s="32">
        <v>40019.300000000003</v>
      </c>
      <c r="F25" s="59">
        <f t="shared" si="2"/>
        <v>0.60947706197067708</v>
      </c>
      <c r="G25" s="32">
        <f t="shared" si="0"/>
        <v>34333.300000000003</v>
      </c>
      <c r="H25" s="4"/>
      <c r="I25" s="4"/>
      <c r="J25" s="4"/>
      <c r="K25" s="4"/>
      <c r="L25" s="4"/>
      <c r="M25" s="4"/>
      <c r="N25" s="4"/>
      <c r="O25" s="4"/>
    </row>
    <row r="26" spans="1:15" ht="15.6" x14ac:dyDescent="0.3">
      <c r="A26" s="21" t="s">
        <v>44</v>
      </c>
      <c r="B26" s="22" t="s">
        <v>45</v>
      </c>
      <c r="C26" s="45">
        <f>C27+C28+C29+C31</f>
        <v>263374.7</v>
      </c>
      <c r="D26" s="10">
        <f>D27+D28+D29+D31</f>
        <v>1741009.4999999998</v>
      </c>
      <c r="E26" s="10">
        <f>E27+E28+E29+E31</f>
        <v>578219.69999999995</v>
      </c>
      <c r="F26" s="60">
        <f t="shared" si="2"/>
        <v>0.33211748700969179</v>
      </c>
      <c r="G26" s="10">
        <f t="shared" si="0"/>
        <v>314844.99999999994</v>
      </c>
      <c r="H26" s="4"/>
      <c r="I26" s="4"/>
      <c r="J26" s="4"/>
      <c r="K26" s="4"/>
      <c r="L26" s="4"/>
      <c r="M26" s="4"/>
      <c r="N26" s="4"/>
      <c r="O26" s="4"/>
    </row>
    <row r="27" spans="1:15" ht="15.6" x14ac:dyDescent="0.3">
      <c r="A27" s="23" t="s">
        <v>46</v>
      </c>
      <c r="B27" s="13" t="s">
        <v>47</v>
      </c>
      <c r="C27" s="46">
        <v>9007.5</v>
      </c>
      <c r="D27" s="14">
        <v>569321.1</v>
      </c>
      <c r="E27" s="14">
        <v>8155.9</v>
      </c>
      <c r="F27" s="59">
        <f t="shared" si="2"/>
        <v>1.4325659105204426E-2</v>
      </c>
      <c r="G27" s="14">
        <f t="shared" si="0"/>
        <v>-851.60000000000036</v>
      </c>
      <c r="H27" s="4"/>
      <c r="I27" s="4"/>
      <c r="J27" s="4"/>
      <c r="K27" s="4"/>
      <c r="L27" s="4"/>
      <c r="M27" s="4"/>
      <c r="N27" s="4"/>
      <c r="O27" s="4"/>
    </row>
    <row r="28" spans="1:15" ht="15.6" x14ac:dyDescent="0.3">
      <c r="A28" s="23" t="s">
        <v>48</v>
      </c>
      <c r="B28" s="13" t="s">
        <v>49</v>
      </c>
      <c r="C28" s="46">
        <v>248547.4</v>
      </c>
      <c r="D28" s="14">
        <v>1007657.7</v>
      </c>
      <c r="E28" s="14">
        <v>547242</v>
      </c>
      <c r="F28" s="59">
        <f t="shared" si="2"/>
        <v>0.54308323153785265</v>
      </c>
      <c r="G28" s="14">
        <f t="shared" si="0"/>
        <v>298694.59999999998</v>
      </c>
      <c r="H28" s="4"/>
      <c r="I28" s="4"/>
      <c r="J28" s="4"/>
      <c r="K28" s="4"/>
      <c r="L28" s="4"/>
      <c r="M28" s="4"/>
      <c r="N28" s="4"/>
      <c r="O28" s="4"/>
    </row>
    <row r="29" spans="1:15" ht="15.6" x14ac:dyDescent="0.3">
      <c r="A29" s="23" t="s">
        <v>50</v>
      </c>
      <c r="B29" s="13" t="s">
        <v>51</v>
      </c>
      <c r="C29" s="46">
        <v>1336.5</v>
      </c>
      <c r="D29" s="14">
        <v>135409.79999999999</v>
      </c>
      <c r="E29" s="14">
        <v>17267.099999999999</v>
      </c>
      <c r="F29" s="59">
        <f t="shared" si="2"/>
        <v>0.1275173584186669</v>
      </c>
      <c r="G29" s="14">
        <f t="shared" si="0"/>
        <v>15930.599999999999</v>
      </c>
      <c r="H29" s="4"/>
      <c r="I29" s="4"/>
      <c r="J29" s="4"/>
      <c r="K29" s="4"/>
      <c r="L29" s="4"/>
      <c r="M29" s="4"/>
      <c r="N29" s="4"/>
      <c r="O29" s="4"/>
    </row>
    <row r="30" spans="1:15" ht="15.6" hidden="1" x14ac:dyDescent="0.3">
      <c r="A30" s="23" t="s">
        <v>52</v>
      </c>
      <c r="B30" s="13" t="s">
        <v>53</v>
      </c>
      <c r="C30" s="46" t="e">
        <f>[1]Расшир!E644</f>
        <v>#REF!</v>
      </c>
      <c r="D30" s="14">
        <f>[1]Расшир!E678</f>
        <v>0</v>
      </c>
      <c r="E30" s="14">
        <f>[1]Расшир!F678</f>
        <v>0</v>
      </c>
      <c r="F30" s="59">
        <v>0</v>
      </c>
      <c r="G30" s="14" t="e">
        <f t="shared" si="0"/>
        <v>#REF!</v>
      </c>
      <c r="H30" s="4"/>
      <c r="I30" s="4"/>
      <c r="J30" s="4"/>
      <c r="K30" s="4"/>
      <c r="L30" s="4"/>
      <c r="M30" s="4"/>
      <c r="N30" s="4"/>
      <c r="O30" s="4"/>
    </row>
    <row r="31" spans="1:15" ht="31.2" x14ac:dyDescent="0.3">
      <c r="A31" s="23" t="s">
        <v>54</v>
      </c>
      <c r="B31" s="13" t="s">
        <v>55</v>
      </c>
      <c r="C31" s="46">
        <v>4483.3</v>
      </c>
      <c r="D31" s="14">
        <v>28620.9</v>
      </c>
      <c r="E31" s="14">
        <v>5554.7</v>
      </c>
      <c r="F31" s="59">
        <f t="shared" ref="F31:F36" si="3">E31/D31</f>
        <v>0.19407845315835628</v>
      </c>
      <c r="G31" s="14">
        <f t="shared" si="0"/>
        <v>1071.3999999999996</v>
      </c>
      <c r="H31" s="4"/>
      <c r="I31" s="4"/>
      <c r="J31" s="4"/>
      <c r="K31" s="4"/>
      <c r="L31" s="4"/>
      <c r="M31" s="4"/>
      <c r="N31" s="4"/>
      <c r="O31" s="4"/>
    </row>
    <row r="32" spans="1:15" ht="15.6" hidden="1" x14ac:dyDescent="0.3">
      <c r="A32" s="21" t="s">
        <v>56</v>
      </c>
      <c r="B32" s="22" t="s">
        <v>57</v>
      </c>
      <c r="C32" s="45" t="e">
        <f>[1]Расшир!E668</f>
        <v>#REF!</v>
      </c>
      <c r="D32" s="10"/>
      <c r="E32" s="10">
        <f>[1]Расшир!F702</f>
        <v>0</v>
      </c>
      <c r="F32" s="59" t="e">
        <f t="shared" si="3"/>
        <v>#DIV/0!</v>
      </c>
      <c r="G32" s="10" t="e">
        <f t="shared" si="0"/>
        <v>#REF!</v>
      </c>
      <c r="H32" s="4"/>
      <c r="I32" s="4"/>
      <c r="J32" s="4"/>
      <c r="K32" s="4"/>
      <c r="L32" s="4"/>
      <c r="M32" s="4"/>
      <c r="N32" s="4"/>
      <c r="O32" s="4"/>
    </row>
    <row r="33" spans="1:15" ht="27.6" hidden="1" x14ac:dyDescent="0.3">
      <c r="A33" s="33" t="s">
        <v>58</v>
      </c>
      <c r="B33" s="26" t="s">
        <v>59</v>
      </c>
      <c r="C33" s="46" t="e">
        <f>[1]Расшир!E677</f>
        <v>#REF!</v>
      </c>
      <c r="D33" s="14"/>
      <c r="E33" s="14">
        <f>[1]Расшир!F711</f>
        <v>0</v>
      </c>
      <c r="F33" s="59" t="e">
        <f t="shared" si="3"/>
        <v>#DIV/0!</v>
      </c>
      <c r="G33" s="14" t="e">
        <f t="shared" si="0"/>
        <v>#REF!</v>
      </c>
      <c r="H33" s="4"/>
      <c r="I33" s="4"/>
      <c r="J33" s="4"/>
      <c r="K33" s="4"/>
      <c r="L33" s="4"/>
      <c r="M33" s="4"/>
      <c r="N33" s="4"/>
      <c r="O33" s="4"/>
    </row>
    <row r="34" spans="1:15" ht="15.6" hidden="1" x14ac:dyDescent="0.3">
      <c r="A34" s="33" t="s">
        <v>60</v>
      </c>
      <c r="B34" s="26" t="s">
        <v>61</v>
      </c>
      <c r="C34" s="46">
        <f>[1]Расшир!$F$714</f>
        <v>0</v>
      </c>
      <c r="D34" s="14">
        <f>[1]Расшир!$E$714</f>
        <v>0</v>
      </c>
      <c r="E34" s="14">
        <f>[1]Расшир!$F$714</f>
        <v>0</v>
      </c>
      <c r="F34" s="59" t="e">
        <f t="shared" si="3"/>
        <v>#DIV/0!</v>
      </c>
      <c r="G34" s="14">
        <f t="shared" si="0"/>
        <v>0</v>
      </c>
      <c r="H34" s="4"/>
      <c r="I34" s="4"/>
      <c r="J34" s="4"/>
      <c r="K34" s="4"/>
      <c r="L34" s="4"/>
      <c r="M34" s="4"/>
      <c r="N34" s="4"/>
      <c r="O34" s="4"/>
    </row>
    <row r="35" spans="1:15" ht="15.6" x14ac:dyDescent="0.3">
      <c r="A35" s="21" t="s">
        <v>56</v>
      </c>
      <c r="B35" s="22" t="s">
        <v>57</v>
      </c>
      <c r="C35" s="45">
        <f>C36</f>
        <v>13</v>
      </c>
      <c r="D35" s="10">
        <f>D36+D37</f>
        <v>1361.3</v>
      </c>
      <c r="E35" s="10">
        <f>E36+E37</f>
        <v>19.3</v>
      </c>
      <c r="F35" s="58">
        <f>F36+F37</f>
        <v>1.4177624329684861E-2</v>
      </c>
      <c r="G35" s="10">
        <f t="shared" si="0"/>
        <v>6.3000000000000007</v>
      </c>
      <c r="H35" s="4"/>
      <c r="I35" s="4"/>
      <c r="J35" s="4"/>
      <c r="K35" s="4"/>
      <c r="L35" s="4"/>
      <c r="M35" s="4"/>
      <c r="N35" s="4"/>
      <c r="O35" s="4"/>
    </row>
    <row r="36" spans="1:15" ht="31.2" x14ac:dyDescent="0.3">
      <c r="A36" s="23" t="s">
        <v>58</v>
      </c>
      <c r="B36" s="34" t="s">
        <v>59</v>
      </c>
      <c r="C36" s="46">
        <v>13</v>
      </c>
      <c r="D36" s="14">
        <v>1361.3</v>
      </c>
      <c r="E36" s="14">
        <v>19.3</v>
      </c>
      <c r="F36" s="59">
        <f t="shared" si="3"/>
        <v>1.4177624329684861E-2</v>
      </c>
      <c r="G36" s="14">
        <f t="shared" si="0"/>
        <v>6.3000000000000007</v>
      </c>
      <c r="H36" s="4"/>
      <c r="I36" s="4"/>
      <c r="J36" s="4"/>
      <c r="K36" s="4"/>
      <c r="L36" s="4"/>
      <c r="M36" s="4"/>
      <c r="N36" s="4"/>
      <c r="O36" s="4"/>
    </row>
    <row r="37" spans="1:15" ht="15.6" x14ac:dyDescent="0.3">
      <c r="A37" s="33" t="s">
        <v>60</v>
      </c>
      <c r="B37" s="26" t="s">
        <v>61</v>
      </c>
      <c r="C37" s="53">
        <v>0</v>
      </c>
      <c r="D37" s="14">
        <v>0</v>
      </c>
      <c r="E37" s="14">
        <v>0</v>
      </c>
      <c r="F37" s="59">
        <v>0</v>
      </c>
      <c r="G37" s="14">
        <f t="shared" si="0"/>
        <v>0</v>
      </c>
      <c r="H37" s="4"/>
      <c r="I37" s="4"/>
      <c r="J37" s="4"/>
      <c r="K37" s="4"/>
      <c r="L37" s="4"/>
      <c r="M37" s="4"/>
      <c r="N37" s="4"/>
      <c r="O37" s="4"/>
    </row>
    <row r="38" spans="1:15" ht="15.6" x14ac:dyDescent="0.3">
      <c r="A38" s="21" t="s">
        <v>62</v>
      </c>
      <c r="B38" s="22" t="s">
        <v>63</v>
      </c>
      <c r="C38" s="45">
        <f>SUM(C39:C43)</f>
        <v>124482.2</v>
      </c>
      <c r="D38" s="10">
        <f>SUM(D39:D43)</f>
        <v>706131.10000000009</v>
      </c>
      <c r="E38" s="10">
        <f>SUM(E39:E43)</f>
        <v>131067</v>
      </c>
      <c r="F38" s="60">
        <f t="shared" ref="F38:F49" si="4">E38/D38</f>
        <v>0.18561284158140037</v>
      </c>
      <c r="G38" s="10">
        <f t="shared" si="0"/>
        <v>6584.8000000000029</v>
      </c>
      <c r="H38" s="4"/>
      <c r="I38" s="4"/>
      <c r="J38" s="4"/>
      <c r="K38" s="4"/>
      <c r="L38" s="4"/>
      <c r="M38" s="4"/>
      <c r="N38" s="4"/>
      <c r="O38" s="4"/>
    </row>
    <row r="39" spans="1:15" ht="15.6" x14ac:dyDescent="0.3">
      <c r="A39" s="23" t="s">
        <v>64</v>
      </c>
      <c r="B39" s="13" t="s">
        <v>65</v>
      </c>
      <c r="C39" s="46">
        <v>31174.799999999999</v>
      </c>
      <c r="D39" s="14">
        <v>175986.6</v>
      </c>
      <c r="E39" s="14">
        <v>36136.400000000001</v>
      </c>
      <c r="F39" s="59">
        <f t="shared" si="4"/>
        <v>0.20533608808852491</v>
      </c>
      <c r="G39" s="14">
        <f t="shared" si="0"/>
        <v>4961.6000000000022</v>
      </c>
      <c r="H39" s="4"/>
      <c r="I39" s="4"/>
      <c r="J39" s="4"/>
      <c r="K39" s="4"/>
      <c r="L39" s="4"/>
      <c r="M39" s="4"/>
      <c r="N39" s="4"/>
      <c r="O39" s="4"/>
    </row>
    <row r="40" spans="1:15" ht="15.6" x14ac:dyDescent="0.3">
      <c r="A40" s="23" t="s">
        <v>66</v>
      </c>
      <c r="B40" s="13" t="s">
        <v>67</v>
      </c>
      <c r="C40" s="46">
        <v>55512.4</v>
      </c>
      <c r="D40" s="14">
        <v>319996.90000000002</v>
      </c>
      <c r="E40" s="14">
        <v>58481.1</v>
      </c>
      <c r="F40" s="59">
        <f t="shared" si="4"/>
        <v>0.18275520794107691</v>
      </c>
      <c r="G40" s="14">
        <f t="shared" si="0"/>
        <v>2968.6999999999971</v>
      </c>
      <c r="H40" s="4"/>
      <c r="I40" s="4"/>
      <c r="J40" s="4"/>
      <c r="K40" s="4"/>
      <c r="L40" s="4"/>
      <c r="M40" s="4"/>
      <c r="N40" s="4"/>
      <c r="O40" s="4"/>
    </row>
    <row r="41" spans="1:15" ht="15.6" x14ac:dyDescent="0.3">
      <c r="A41" s="23" t="s">
        <v>68</v>
      </c>
      <c r="B41" s="35" t="s">
        <v>69</v>
      </c>
      <c r="C41" s="46">
        <v>21838.799999999999</v>
      </c>
      <c r="D41" s="14">
        <v>120902.39999999999</v>
      </c>
      <c r="E41" s="14">
        <v>20729.3</v>
      </c>
      <c r="F41" s="59">
        <f t="shared" si="4"/>
        <v>0.17145482637234663</v>
      </c>
      <c r="G41" s="14">
        <f t="shared" si="0"/>
        <v>-1109.5</v>
      </c>
      <c r="H41" s="4"/>
      <c r="I41" s="4"/>
      <c r="J41" s="4"/>
      <c r="K41" s="4"/>
      <c r="L41" s="4"/>
      <c r="M41" s="4"/>
      <c r="N41" s="4"/>
      <c r="O41" s="4"/>
    </row>
    <row r="42" spans="1:15" ht="15.6" x14ac:dyDescent="0.3">
      <c r="A42" s="23" t="s">
        <v>70</v>
      </c>
      <c r="B42" s="13" t="s">
        <v>71</v>
      </c>
      <c r="C42" s="46">
        <v>2053</v>
      </c>
      <c r="D42" s="14">
        <v>22380.9</v>
      </c>
      <c r="E42" s="14">
        <v>2583.8000000000002</v>
      </c>
      <c r="F42" s="59">
        <f t="shared" si="4"/>
        <v>0.11544665317301807</v>
      </c>
      <c r="G42" s="14">
        <f t="shared" si="0"/>
        <v>530.80000000000018</v>
      </c>
      <c r="H42" s="4"/>
      <c r="I42" s="4"/>
      <c r="J42" s="4"/>
      <c r="K42" s="4"/>
      <c r="L42" s="4"/>
      <c r="M42" s="4"/>
      <c r="N42" s="4"/>
      <c r="O42" s="4"/>
    </row>
    <row r="43" spans="1:15" ht="15.6" x14ac:dyDescent="0.3">
      <c r="A43" s="23" t="s">
        <v>72</v>
      </c>
      <c r="B43" s="13" t="s">
        <v>73</v>
      </c>
      <c r="C43" s="46">
        <v>13903.2</v>
      </c>
      <c r="D43" s="14">
        <v>66864.3</v>
      </c>
      <c r="E43" s="14">
        <v>13136.4</v>
      </c>
      <c r="F43" s="59">
        <f t="shared" si="4"/>
        <v>0.19646358370610326</v>
      </c>
      <c r="G43" s="14">
        <f t="shared" si="0"/>
        <v>-766.80000000000109</v>
      </c>
      <c r="H43" s="4"/>
      <c r="I43" s="4"/>
      <c r="J43" s="4"/>
      <c r="K43" s="4"/>
      <c r="L43" s="4"/>
      <c r="M43" s="4"/>
      <c r="N43" s="4"/>
      <c r="O43" s="4"/>
    </row>
    <row r="44" spans="1:15" ht="33.75" customHeight="1" x14ac:dyDescent="0.3">
      <c r="A44" s="21" t="s">
        <v>74</v>
      </c>
      <c r="B44" s="24" t="s">
        <v>75</v>
      </c>
      <c r="C44" s="45">
        <f>SUM(C45:C47)</f>
        <v>26785.1</v>
      </c>
      <c r="D44" s="10">
        <f>SUM(D45:D47)</f>
        <v>195049.59999999998</v>
      </c>
      <c r="E44" s="10">
        <f>SUM(E45:E47)</f>
        <v>28193.699999999997</v>
      </c>
      <c r="F44" s="60">
        <f t="shared" si="4"/>
        <v>0.1445463102718488</v>
      </c>
      <c r="G44" s="10">
        <f t="shared" si="0"/>
        <v>1408.5999999999985</v>
      </c>
      <c r="H44" s="4"/>
      <c r="I44" s="4"/>
      <c r="J44" s="4"/>
      <c r="K44" s="4"/>
      <c r="L44" s="4"/>
      <c r="M44" s="4"/>
      <c r="N44" s="4"/>
      <c r="O44" s="4"/>
    </row>
    <row r="45" spans="1:15" ht="18.75" customHeight="1" x14ac:dyDescent="0.3">
      <c r="A45" s="23" t="s">
        <v>76</v>
      </c>
      <c r="B45" s="13" t="s">
        <v>77</v>
      </c>
      <c r="C45" s="46">
        <v>16427.099999999999</v>
      </c>
      <c r="D45" s="14">
        <v>134880.79999999999</v>
      </c>
      <c r="E45" s="14">
        <v>17132.3</v>
      </c>
      <c r="F45" s="59">
        <f t="shared" si="4"/>
        <v>0.12701807818458966</v>
      </c>
      <c r="G45" s="14">
        <f t="shared" si="0"/>
        <v>705.20000000000073</v>
      </c>
      <c r="H45" s="4"/>
      <c r="I45" s="4"/>
      <c r="J45" s="4"/>
      <c r="K45" s="4"/>
      <c r="L45" s="4"/>
      <c r="M45" s="4"/>
      <c r="N45" s="4"/>
      <c r="O45" s="4"/>
    </row>
    <row r="46" spans="1:15" ht="22.5" hidden="1" customHeight="1" x14ac:dyDescent="0.3">
      <c r="A46" s="23" t="s">
        <v>78</v>
      </c>
      <c r="B46" s="13" t="s">
        <v>79</v>
      </c>
      <c r="C46" s="46"/>
      <c r="D46" s="14"/>
      <c r="E46" s="14"/>
      <c r="F46" s="59" t="e">
        <f t="shared" si="4"/>
        <v>#DIV/0!</v>
      </c>
      <c r="G46" s="14">
        <f t="shared" si="0"/>
        <v>0</v>
      </c>
      <c r="H46" s="4"/>
      <c r="I46" s="4"/>
      <c r="J46" s="4"/>
      <c r="K46" s="4"/>
      <c r="L46" s="4"/>
      <c r="M46" s="4"/>
      <c r="N46" s="4"/>
      <c r="O46" s="4"/>
    </row>
    <row r="47" spans="1:15" ht="32.25" customHeight="1" x14ac:dyDescent="0.3">
      <c r="A47" s="23" t="s">
        <v>80</v>
      </c>
      <c r="B47" s="13" t="s">
        <v>81</v>
      </c>
      <c r="C47" s="46">
        <v>10358</v>
      </c>
      <c r="D47" s="14">
        <v>60168.800000000003</v>
      </c>
      <c r="E47" s="14">
        <v>11061.4</v>
      </c>
      <c r="F47" s="59">
        <f t="shared" si="4"/>
        <v>0.18383946497187909</v>
      </c>
      <c r="G47" s="14">
        <f t="shared" si="0"/>
        <v>703.39999999999964</v>
      </c>
      <c r="H47" s="4"/>
      <c r="I47" s="4"/>
      <c r="J47" s="4"/>
      <c r="K47" s="4"/>
      <c r="L47" s="4"/>
      <c r="M47" s="4"/>
      <c r="N47" s="4"/>
      <c r="O47" s="4"/>
    </row>
    <row r="48" spans="1:15" ht="26.25" hidden="1" customHeight="1" x14ac:dyDescent="0.3">
      <c r="A48" s="21" t="s">
        <v>82</v>
      </c>
      <c r="B48" s="36" t="s">
        <v>83</v>
      </c>
      <c r="C48" s="45" t="e">
        <f>[1]Расшир!E863</f>
        <v>#REF!</v>
      </c>
      <c r="D48" s="10">
        <f>[1]Расшир!E896</f>
        <v>0</v>
      </c>
      <c r="E48" s="10">
        <f>[1]Расшир!F896</f>
        <v>0</v>
      </c>
      <c r="F48" s="59" t="e">
        <f t="shared" si="4"/>
        <v>#DIV/0!</v>
      </c>
      <c r="G48" s="10" t="e">
        <f t="shared" si="0"/>
        <v>#REF!</v>
      </c>
      <c r="H48" s="4"/>
      <c r="I48" s="4"/>
      <c r="J48" s="4"/>
      <c r="K48" s="4"/>
      <c r="L48" s="4"/>
      <c r="M48" s="4"/>
      <c r="N48" s="4"/>
      <c r="O48" s="4"/>
    </row>
    <row r="49" spans="1:15" ht="18" hidden="1" customHeight="1" x14ac:dyDescent="0.3">
      <c r="A49" s="33" t="s">
        <v>84</v>
      </c>
      <c r="B49" s="26" t="s">
        <v>85</v>
      </c>
      <c r="C49" s="46" t="e">
        <f>[1]Расшир!E884</f>
        <v>#REF!</v>
      </c>
      <c r="D49" s="14">
        <f>[1]Расшир!E917</f>
        <v>0</v>
      </c>
      <c r="E49" s="14">
        <f>[1]Расшир!F917</f>
        <v>0</v>
      </c>
      <c r="F49" s="59" t="e">
        <f t="shared" si="4"/>
        <v>#DIV/0!</v>
      </c>
      <c r="G49" s="14" t="e">
        <f t="shared" si="0"/>
        <v>#REF!</v>
      </c>
      <c r="H49" s="4"/>
      <c r="I49" s="4"/>
      <c r="J49" s="4"/>
      <c r="K49" s="4"/>
      <c r="L49" s="4"/>
      <c r="M49" s="4"/>
      <c r="N49" s="4"/>
      <c r="O49" s="4"/>
    </row>
    <row r="50" spans="1:15" ht="18" customHeight="1" x14ac:dyDescent="0.3">
      <c r="A50" s="21" t="s">
        <v>82</v>
      </c>
      <c r="B50" s="37" t="s">
        <v>83</v>
      </c>
      <c r="C50" s="43">
        <f>C51</f>
        <v>4810</v>
      </c>
      <c r="D50" s="10">
        <f>D51</f>
        <v>8225.9</v>
      </c>
      <c r="E50" s="10">
        <f>E51</f>
        <v>3389</v>
      </c>
      <c r="F50" s="61">
        <v>1</v>
      </c>
      <c r="G50" s="10">
        <f t="shared" si="0"/>
        <v>-1421</v>
      </c>
      <c r="H50" s="4"/>
      <c r="I50" s="4"/>
      <c r="J50" s="4"/>
      <c r="K50" s="4"/>
      <c r="L50" s="4"/>
      <c r="M50" s="4"/>
      <c r="N50" s="4"/>
      <c r="O50" s="4"/>
    </row>
    <row r="51" spans="1:15" ht="18" customHeight="1" x14ac:dyDescent="0.3">
      <c r="A51" s="33" t="s">
        <v>84</v>
      </c>
      <c r="B51" s="26" t="s">
        <v>85</v>
      </c>
      <c r="C51" s="46">
        <v>4810</v>
      </c>
      <c r="D51" s="14">
        <v>8225.9</v>
      </c>
      <c r="E51" s="14">
        <v>3389</v>
      </c>
      <c r="F51" s="59">
        <f t="shared" ref="F51:F63" si="5">E51/D51</f>
        <v>0.41199139303905957</v>
      </c>
      <c r="G51" s="14">
        <f t="shared" si="0"/>
        <v>-1421</v>
      </c>
      <c r="H51" s="4"/>
      <c r="I51" s="4"/>
      <c r="J51" s="4"/>
      <c r="K51" s="4"/>
      <c r="L51" s="4"/>
      <c r="M51" s="4"/>
      <c r="N51" s="4"/>
      <c r="O51" s="4"/>
    </row>
    <row r="52" spans="1:15" ht="15.6" x14ac:dyDescent="0.3">
      <c r="A52" s="21" t="s">
        <v>86</v>
      </c>
      <c r="B52" s="22" t="s">
        <v>87</v>
      </c>
      <c r="C52" s="45">
        <f>SUM(C53:C56)</f>
        <v>9137.2000000000007</v>
      </c>
      <c r="D52" s="10">
        <f>SUM(D53:D56)</f>
        <v>86522.9</v>
      </c>
      <c r="E52" s="10">
        <f>SUM(E53:E56)</f>
        <v>21840.9</v>
      </c>
      <c r="F52" s="60">
        <f t="shared" si="5"/>
        <v>0.2524291256996703</v>
      </c>
      <c r="G52" s="10">
        <f t="shared" si="0"/>
        <v>12703.7</v>
      </c>
      <c r="H52" s="4"/>
      <c r="I52" s="4"/>
      <c r="J52" s="4"/>
      <c r="K52" s="4"/>
      <c r="L52" s="4"/>
      <c r="M52" s="4"/>
      <c r="N52" s="4"/>
      <c r="O52" s="4"/>
    </row>
    <row r="53" spans="1:15" ht="15.6" x14ac:dyDescent="0.3">
      <c r="A53" s="23" t="s">
        <v>88</v>
      </c>
      <c r="B53" s="13" t="s">
        <v>89</v>
      </c>
      <c r="C53" s="46">
        <v>322</v>
      </c>
      <c r="D53" s="14">
        <v>3405.7</v>
      </c>
      <c r="E53" s="14">
        <v>506.5</v>
      </c>
      <c r="F53" s="59">
        <f t="shared" si="5"/>
        <v>0.14872126141468714</v>
      </c>
      <c r="G53" s="14">
        <f t="shared" si="0"/>
        <v>184.5</v>
      </c>
      <c r="H53" s="4"/>
      <c r="I53" s="4"/>
      <c r="J53" s="4"/>
      <c r="K53" s="4"/>
      <c r="L53" s="4"/>
      <c r="M53" s="4"/>
      <c r="N53" s="4"/>
      <c r="O53" s="4"/>
    </row>
    <row r="54" spans="1:15" ht="15.6" x14ac:dyDescent="0.3">
      <c r="A54" s="23" t="s">
        <v>90</v>
      </c>
      <c r="B54" s="13" t="s">
        <v>91</v>
      </c>
      <c r="C54" s="46">
        <v>5179.6000000000004</v>
      </c>
      <c r="D54" s="14">
        <v>44865.8</v>
      </c>
      <c r="E54" s="14">
        <v>14040.7</v>
      </c>
      <c r="F54" s="59">
        <f t="shared" si="5"/>
        <v>0.31294883853625699</v>
      </c>
      <c r="G54" s="14">
        <f t="shared" si="0"/>
        <v>8861.1</v>
      </c>
      <c r="H54" s="4"/>
      <c r="I54" s="4"/>
      <c r="J54" s="4"/>
      <c r="K54" s="4"/>
      <c r="L54" s="4"/>
      <c r="M54" s="4"/>
      <c r="N54" s="4"/>
      <c r="O54" s="4"/>
    </row>
    <row r="55" spans="1:15" ht="15.6" x14ac:dyDescent="0.3">
      <c r="A55" s="23" t="s">
        <v>92</v>
      </c>
      <c r="B55" s="13" t="s">
        <v>93</v>
      </c>
      <c r="C55" s="46">
        <v>255</v>
      </c>
      <c r="D55" s="14">
        <v>6154.4</v>
      </c>
      <c r="E55" s="14">
        <v>205.6</v>
      </c>
      <c r="F55" s="59">
        <f t="shared" si="5"/>
        <v>3.3406993370596647E-2</v>
      </c>
      <c r="G55" s="14">
        <f t="shared" si="0"/>
        <v>-49.400000000000006</v>
      </c>
      <c r="H55" s="4"/>
      <c r="I55" s="4"/>
      <c r="J55" s="4"/>
      <c r="K55" s="4"/>
      <c r="L55" s="4"/>
      <c r="M55" s="4"/>
      <c r="N55" s="4"/>
      <c r="O55" s="4"/>
    </row>
    <row r="56" spans="1:15" ht="15.6" x14ac:dyDescent="0.3">
      <c r="A56" s="23" t="s">
        <v>94</v>
      </c>
      <c r="B56" s="13" t="s">
        <v>95</v>
      </c>
      <c r="C56" s="46">
        <v>3380.6</v>
      </c>
      <c r="D56" s="14">
        <v>32097</v>
      </c>
      <c r="E56" s="14">
        <v>7088.1</v>
      </c>
      <c r="F56" s="59">
        <f t="shared" si="5"/>
        <v>0.22083372277782973</v>
      </c>
      <c r="G56" s="14">
        <f t="shared" si="0"/>
        <v>3707.5000000000005</v>
      </c>
      <c r="H56" s="4"/>
      <c r="I56" s="4"/>
      <c r="J56" s="4"/>
      <c r="K56" s="4"/>
      <c r="L56" s="4"/>
      <c r="M56" s="4"/>
      <c r="N56" s="4"/>
      <c r="O56" s="4"/>
    </row>
    <row r="57" spans="1:15" ht="15.6" x14ac:dyDescent="0.3">
      <c r="A57" s="21" t="s">
        <v>96</v>
      </c>
      <c r="B57" s="22" t="s">
        <v>97</v>
      </c>
      <c r="C57" s="45">
        <f>SUM(C59:C61)</f>
        <v>12739.8</v>
      </c>
      <c r="D57" s="10">
        <f>SUM(D59:D61)</f>
        <v>135394.29999999999</v>
      </c>
      <c r="E57" s="10">
        <f>SUM(E59:E61)</f>
        <v>15468.6</v>
      </c>
      <c r="F57" s="60">
        <f t="shared" si="5"/>
        <v>0.11424853188058878</v>
      </c>
      <c r="G57" s="10">
        <f t="shared" si="0"/>
        <v>2728.8000000000011</v>
      </c>
      <c r="H57" s="4"/>
      <c r="I57" s="4"/>
      <c r="J57" s="4"/>
      <c r="K57" s="4"/>
      <c r="L57" s="4"/>
      <c r="M57" s="4"/>
      <c r="N57" s="4"/>
      <c r="O57" s="4"/>
    </row>
    <row r="58" spans="1:15" ht="15.6" hidden="1" x14ac:dyDescent="0.3">
      <c r="A58" s="23" t="s">
        <v>98</v>
      </c>
      <c r="B58" s="13" t="s">
        <v>99</v>
      </c>
      <c r="C58" s="46"/>
      <c r="D58" s="14"/>
      <c r="E58" s="14"/>
      <c r="F58" s="59" t="e">
        <f t="shared" si="5"/>
        <v>#DIV/0!</v>
      </c>
      <c r="G58" s="14">
        <f t="shared" si="0"/>
        <v>0</v>
      </c>
      <c r="H58" s="4"/>
      <c r="I58" s="4"/>
      <c r="J58" s="4"/>
      <c r="K58" s="4"/>
      <c r="L58" s="4"/>
      <c r="M58" s="4"/>
      <c r="N58" s="4"/>
      <c r="O58" s="4"/>
    </row>
    <row r="59" spans="1:15" ht="15.6" x14ac:dyDescent="0.3">
      <c r="A59" s="23" t="s">
        <v>100</v>
      </c>
      <c r="B59" s="13" t="s">
        <v>101</v>
      </c>
      <c r="C59" s="46">
        <v>8905.4</v>
      </c>
      <c r="D59" s="14">
        <v>117345.2</v>
      </c>
      <c r="E59" s="14">
        <v>11350.2</v>
      </c>
      <c r="F59" s="59">
        <f t="shared" si="5"/>
        <v>9.6724876688607644E-2</v>
      </c>
      <c r="G59" s="14">
        <f t="shared" si="0"/>
        <v>2444.8000000000011</v>
      </c>
      <c r="H59" s="4"/>
      <c r="I59" s="4"/>
      <c r="J59" s="4"/>
      <c r="K59" s="4"/>
      <c r="L59" s="4"/>
      <c r="M59" s="4"/>
      <c r="N59" s="4"/>
      <c r="O59" s="4"/>
    </row>
    <row r="60" spans="1:15" ht="15.6" x14ac:dyDescent="0.3">
      <c r="A60" s="23" t="s">
        <v>102</v>
      </c>
      <c r="B60" s="13" t="s">
        <v>103</v>
      </c>
      <c r="C60" s="46">
        <v>29</v>
      </c>
      <c r="D60" s="14">
        <v>486.1</v>
      </c>
      <c r="E60" s="14">
        <v>73</v>
      </c>
      <c r="F60" s="59">
        <f t="shared" si="5"/>
        <v>0.15017486113968317</v>
      </c>
      <c r="G60" s="14">
        <f t="shared" si="0"/>
        <v>44</v>
      </c>
      <c r="H60" s="4"/>
      <c r="I60" s="4"/>
      <c r="J60" s="4"/>
      <c r="K60" s="4"/>
      <c r="L60" s="4"/>
      <c r="M60" s="4"/>
      <c r="N60" s="4"/>
      <c r="O60" s="4"/>
    </row>
    <row r="61" spans="1:15" ht="15.6" x14ac:dyDescent="0.3">
      <c r="A61" s="23" t="s">
        <v>104</v>
      </c>
      <c r="B61" s="13" t="s">
        <v>105</v>
      </c>
      <c r="C61" s="46">
        <v>3805.4</v>
      </c>
      <c r="D61" s="14">
        <v>17563</v>
      </c>
      <c r="E61" s="14">
        <v>4045.4</v>
      </c>
      <c r="F61" s="59">
        <f t="shared" si="5"/>
        <v>0.23033650287536298</v>
      </c>
      <c r="G61" s="14">
        <f t="shared" si="0"/>
        <v>240</v>
      </c>
      <c r="H61" s="4"/>
      <c r="I61" s="4"/>
      <c r="J61" s="4"/>
      <c r="K61" s="4"/>
      <c r="L61" s="4"/>
      <c r="M61" s="4"/>
      <c r="N61" s="4"/>
      <c r="O61" s="4"/>
    </row>
    <row r="62" spans="1:15" ht="15.6" x14ac:dyDescent="0.3">
      <c r="A62" s="21" t="s">
        <v>106</v>
      </c>
      <c r="B62" s="24" t="s">
        <v>107</v>
      </c>
      <c r="C62" s="45">
        <f>C63</f>
        <v>5424.8</v>
      </c>
      <c r="D62" s="10">
        <f>D63</f>
        <v>28862.9</v>
      </c>
      <c r="E62" s="10">
        <f>E63</f>
        <v>5292.4</v>
      </c>
      <c r="F62" s="60">
        <f t="shared" si="5"/>
        <v>0.18336341809035125</v>
      </c>
      <c r="G62" s="10">
        <f t="shared" si="0"/>
        <v>-132.40000000000055</v>
      </c>
      <c r="H62" s="4"/>
      <c r="I62" s="4"/>
      <c r="J62" s="4"/>
      <c r="K62" s="4"/>
      <c r="L62" s="4"/>
      <c r="M62" s="4"/>
      <c r="N62" s="4"/>
      <c r="O62" s="4"/>
    </row>
    <row r="63" spans="1:15" ht="15.6" x14ac:dyDescent="0.3">
      <c r="A63" s="23" t="s">
        <v>106</v>
      </c>
      <c r="B63" s="13" t="s">
        <v>108</v>
      </c>
      <c r="C63" s="46">
        <v>5424.8</v>
      </c>
      <c r="D63" s="14">
        <v>28862.9</v>
      </c>
      <c r="E63" s="14">
        <v>5292.4</v>
      </c>
      <c r="F63" s="59">
        <f t="shared" si="5"/>
        <v>0.18336341809035125</v>
      </c>
      <c r="G63" s="14">
        <f t="shared" si="0"/>
        <v>-132.40000000000055</v>
      </c>
      <c r="H63" s="4"/>
      <c r="I63" s="4"/>
      <c r="J63" s="4"/>
      <c r="K63" s="4"/>
      <c r="L63" s="4"/>
      <c r="M63" s="4"/>
      <c r="N63" s="4"/>
      <c r="O63" s="4"/>
    </row>
    <row r="64" spans="1:15" ht="31.2" x14ac:dyDescent="0.3">
      <c r="A64" s="21" t="s">
        <v>109</v>
      </c>
      <c r="B64" s="24" t="s">
        <v>110</v>
      </c>
      <c r="C64" s="45">
        <f>C65</f>
        <v>0</v>
      </c>
      <c r="D64" s="10">
        <f>D65</f>
        <v>0</v>
      </c>
      <c r="E64" s="10">
        <f>E65</f>
        <v>0</v>
      </c>
      <c r="F64" s="60">
        <v>0</v>
      </c>
      <c r="G64" s="10">
        <f t="shared" si="0"/>
        <v>0</v>
      </c>
      <c r="H64" s="4"/>
      <c r="I64" s="4"/>
      <c r="J64" s="4"/>
      <c r="K64" s="4"/>
      <c r="L64" s="4"/>
      <c r="M64" s="4"/>
      <c r="N64" s="4"/>
      <c r="O64" s="4"/>
    </row>
    <row r="65" spans="1:15" ht="32.25" customHeight="1" x14ac:dyDescent="0.3">
      <c r="A65" s="23" t="s">
        <v>111</v>
      </c>
      <c r="B65" s="13" t="s">
        <v>112</v>
      </c>
      <c r="C65" s="46">
        <v>0</v>
      </c>
      <c r="D65" s="14">
        <v>0</v>
      </c>
      <c r="E65" s="14">
        <v>0</v>
      </c>
      <c r="F65" s="59">
        <v>0</v>
      </c>
      <c r="G65" s="14">
        <f t="shared" si="0"/>
        <v>0</v>
      </c>
      <c r="H65" s="4"/>
      <c r="I65" s="4"/>
      <c r="J65" s="4"/>
      <c r="K65" s="4"/>
      <c r="L65" s="4"/>
      <c r="M65" s="4"/>
      <c r="N65" s="4"/>
      <c r="O65" s="4"/>
    </row>
    <row r="66" spans="1:15" ht="46.8" x14ac:dyDescent="0.3">
      <c r="A66" s="21" t="s">
        <v>113</v>
      </c>
      <c r="B66" s="24" t="s">
        <v>114</v>
      </c>
      <c r="C66" s="45">
        <f>C67</f>
        <v>0</v>
      </c>
      <c r="D66" s="10">
        <f>D67</f>
        <v>525359.6</v>
      </c>
      <c r="E66" s="10">
        <f>E67</f>
        <v>525359.6</v>
      </c>
      <c r="F66" s="60">
        <v>0</v>
      </c>
      <c r="G66" s="10">
        <f t="shared" si="0"/>
        <v>525359.6</v>
      </c>
      <c r="H66" s="4"/>
      <c r="I66" s="4"/>
      <c r="J66" s="4"/>
      <c r="K66" s="4"/>
      <c r="L66" s="4"/>
      <c r="M66" s="4"/>
      <c r="N66" s="4"/>
      <c r="O66" s="4"/>
    </row>
    <row r="67" spans="1:15" ht="32.25" customHeight="1" x14ac:dyDescent="0.3">
      <c r="A67" s="23" t="s">
        <v>115</v>
      </c>
      <c r="B67" s="13" t="s">
        <v>116</v>
      </c>
      <c r="C67" s="46">
        <v>0</v>
      </c>
      <c r="D67" s="14">
        <v>525359.6</v>
      </c>
      <c r="E67" s="14">
        <v>525359.6</v>
      </c>
      <c r="F67" s="59">
        <v>0</v>
      </c>
      <c r="G67" s="14">
        <f t="shared" si="0"/>
        <v>525359.6</v>
      </c>
      <c r="H67" s="4"/>
      <c r="I67" s="4"/>
      <c r="J67" s="4"/>
      <c r="K67" s="4"/>
      <c r="L67" s="4"/>
      <c r="M67" s="4"/>
      <c r="N67" s="4"/>
      <c r="O67" s="4"/>
    </row>
    <row r="68" spans="1:15" s="15" customFormat="1" ht="21" customHeight="1" x14ac:dyDescent="0.35">
      <c r="A68" s="16"/>
      <c r="B68" s="38" t="s">
        <v>117</v>
      </c>
      <c r="C68" s="10">
        <f>C6+C15+C17+C21+C26+C35+C38+C44+C50+C52+C57+C62+C64+C66</f>
        <v>536996.10000000009</v>
      </c>
      <c r="D68" s="10">
        <f>D6+D15+D17+D21+D26+D38+D44+D52+D57+D62+D64+D35+D50+D66</f>
        <v>4198876.4999999991</v>
      </c>
      <c r="E68" s="10">
        <f>E6+E15+E17+E21+E26+E38+E44+E52+E57+E62+E64+E35+E50+E66-0.7</f>
        <v>1440411.3</v>
      </c>
      <c r="F68" s="60">
        <f>E68/D68</f>
        <v>0.34304683645732387</v>
      </c>
      <c r="G68" s="10">
        <f t="shared" si="0"/>
        <v>903415.2</v>
      </c>
      <c r="H68" s="17"/>
      <c r="I68" s="17"/>
      <c r="J68" s="17"/>
      <c r="K68" s="17"/>
      <c r="L68" s="17"/>
      <c r="M68" s="17"/>
      <c r="N68" s="17"/>
      <c r="O68" s="17"/>
    </row>
    <row r="70" spans="1:15" x14ac:dyDescent="0.25">
      <c r="C70" s="54"/>
    </row>
    <row r="225" spans="7:7" x14ac:dyDescent="0.25">
      <c r="G225" s="39"/>
    </row>
    <row r="310" spans="5:5" ht="18" x14ac:dyDescent="0.35">
      <c r="E310" s="40"/>
    </row>
    <row r="311" spans="5:5" ht="18" x14ac:dyDescent="0.35">
      <c r="E311" s="40"/>
    </row>
    <row r="314" spans="5:5" x14ac:dyDescent="0.25">
      <c r="E314" s="41"/>
    </row>
  </sheetData>
  <mergeCells count="1">
    <mergeCell ref="A1:F1"/>
  </mergeCells>
  <pageMargins left="0.78740155696868896" right="0.19685038924217199" top="0.590551137924194" bottom="0.19685038924217199" header="0" footer="0"/>
  <pageSetup paperSize="9" scale="66" fitToHeight="0" orientation="portrait" r:id="rId1"/>
  <rowBreaks count="2" manualBreakCount="2">
    <brk id="3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2021</vt:lpstr>
      <vt:lpstr>'2021'!Z_F59D258D_974D_4B2B_B7CC_86B99245EC3C_.wvu.PrintArea</vt:lpstr>
      <vt:lpstr>'2021'!Z_FAFBB87E_73E9_461E_A4E8_A0EB3259EED0_.wvu.PrintArea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2022-04-14T07:08:37Z</cp:lastPrinted>
  <dcterms:modified xsi:type="dcterms:W3CDTF">2023-03-16T10:42:33Z</dcterms:modified>
</cp:coreProperties>
</file>